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49" i="1" l="1"/>
  <c r="B48" i="1"/>
  <c r="B47" i="1"/>
  <c r="A47" i="1"/>
  <c r="B44" i="1"/>
  <c r="B43" i="1"/>
  <c r="B42" i="1"/>
  <c r="A42" i="1"/>
  <c r="B39" i="1"/>
  <c r="B38" i="1"/>
  <c r="B37" i="1"/>
  <c r="A37" i="1"/>
  <c r="C35" i="1"/>
  <c r="D12" i="1"/>
  <c r="I7" i="1"/>
  <c r="C21" i="1" s="1"/>
  <c r="C44" i="1" s="1"/>
  <c r="D24" i="1" l="1"/>
  <c r="D47" i="1" s="1"/>
  <c r="C19" i="1"/>
  <c r="C42" i="1" s="1"/>
  <c r="C25" i="1"/>
  <c r="C48" i="1" s="1"/>
  <c r="C24" i="1"/>
  <c r="C47" i="1" s="1"/>
  <c r="D15" i="1"/>
  <c r="D38" i="1" s="1"/>
  <c r="D21" i="1"/>
  <c r="D44" i="1" s="1"/>
  <c r="D35" i="1"/>
  <c r="C14" i="1"/>
  <c r="C37" i="1" s="1"/>
  <c r="C20" i="1"/>
  <c r="C43" i="1" s="1"/>
  <c r="C26" i="1"/>
  <c r="C49" i="1" s="1"/>
  <c r="D14" i="1"/>
  <c r="D37" i="1" s="1"/>
  <c r="D20" i="1"/>
  <c r="D43" i="1" s="1"/>
  <c r="D26" i="1"/>
  <c r="D49" i="1" s="1"/>
  <c r="D19" i="1"/>
  <c r="D42" i="1" s="1"/>
  <c r="D25" i="1"/>
  <c r="D48" i="1" s="1"/>
  <c r="E12" i="1"/>
  <c r="C16" i="1"/>
  <c r="C39" i="1" s="1"/>
  <c r="D16" i="1"/>
  <c r="D39" i="1" s="1"/>
  <c r="C15" i="1"/>
  <c r="C38" i="1" s="1"/>
  <c r="E24" i="1" l="1"/>
  <c r="E47" i="1" s="1"/>
  <c r="E16" i="1"/>
  <c r="E39" i="1" s="1"/>
  <c r="F12" i="1"/>
  <c r="E25" i="1"/>
  <c r="E48" i="1" s="1"/>
  <c r="E26" i="1"/>
  <c r="E49" i="1" s="1"/>
  <c r="E14" i="1"/>
  <c r="E37" i="1" s="1"/>
  <c r="E20" i="1"/>
  <c r="E43" i="1" s="1"/>
  <c r="E35" i="1"/>
  <c r="E21" i="1"/>
  <c r="E44" i="1" s="1"/>
  <c r="E15" i="1"/>
  <c r="E38" i="1" s="1"/>
  <c r="E19" i="1"/>
  <c r="E42" i="1" s="1"/>
  <c r="G12" i="1" l="1"/>
  <c r="G25" i="1" s="1"/>
  <c r="F25" i="1"/>
  <c r="F48" i="1" s="1"/>
  <c r="F19" i="1"/>
  <c r="F42" i="1" s="1"/>
  <c r="F14" i="1"/>
  <c r="F37" i="1" s="1"/>
  <c r="F35" i="1"/>
  <c r="F21" i="1"/>
  <c r="F44" i="1" s="1"/>
  <c r="F15" i="1"/>
  <c r="F38" i="1" s="1"/>
  <c r="F24" i="1"/>
  <c r="F47" i="1" s="1"/>
  <c r="F16" i="1"/>
  <c r="F39" i="1" s="1"/>
  <c r="F26" i="1"/>
  <c r="F49" i="1" s="1"/>
  <c r="F20" i="1"/>
  <c r="F43" i="1" s="1"/>
  <c r="G48" i="1" l="1"/>
  <c r="G19" i="1"/>
  <c r="G42" i="1" s="1"/>
  <c r="G20" i="1"/>
  <c r="G43" i="1" s="1"/>
  <c r="G21" i="1"/>
  <c r="G44" i="1" s="1"/>
  <c r="G15" i="1"/>
  <c r="G38" i="1" s="1"/>
  <c r="G24" i="1"/>
  <c r="G47" i="1" s="1"/>
  <c r="G16" i="1"/>
  <c r="G39" i="1" s="1"/>
  <c r="H12" i="1"/>
  <c r="J25" i="1" s="1"/>
  <c r="G26" i="1"/>
  <c r="G49" i="1" s="1"/>
  <c r="G14" i="1"/>
  <c r="G37" i="1" s="1"/>
  <c r="G35" i="1"/>
  <c r="H26" i="1" l="1"/>
  <c r="H49" i="1" s="1"/>
  <c r="H20" i="1"/>
  <c r="H43" i="1" s="1"/>
  <c r="H14" i="1"/>
  <c r="H37" i="1" s="1"/>
  <c r="H35" i="1"/>
  <c r="H21" i="1"/>
  <c r="H44" i="1" s="1"/>
  <c r="H15" i="1"/>
  <c r="H38" i="1" s="1"/>
  <c r="H24" i="1"/>
  <c r="H47" i="1" s="1"/>
  <c r="H16" i="1"/>
  <c r="H39" i="1" s="1"/>
  <c r="H25" i="1"/>
  <c r="H48" i="1" s="1"/>
  <c r="H19" i="1"/>
  <c r="H42" i="1" s="1"/>
</calcChain>
</file>

<file path=xl/sharedStrings.xml><?xml version="1.0" encoding="utf-8"?>
<sst xmlns="http://schemas.openxmlformats.org/spreadsheetml/2006/main" count="22" uniqueCount="17">
  <si>
    <t>Pend Oreille County Public Hospital District No. 1</t>
  </si>
  <si>
    <t>Estimated Effect of New Debt on Tax Payers</t>
  </si>
  <si>
    <r>
      <t xml:space="preserve">Value of taxable property within Public Hospital District No. 1 (the "District") </t>
    </r>
    <r>
      <rPr>
        <b/>
        <sz val="10"/>
        <rFont val="Arial"/>
        <family val="2"/>
      </rPr>
      <t>*</t>
    </r>
  </si>
  <si>
    <t>Estimated Timber Assessed Value (TAV) - used to partially offset special tax levies **</t>
  </si>
  <si>
    <t>Estimated property tax payment, per $1,000 of assessed property valuation:</t>
  </si>
  <si>
    <t>Voted Bond</t>
  </si>
  <si>
    <t>Bond</t>
  </si>
  <si>
    <t>Interest Rate</t>
  </si>
  <si>
    <t>Amount</t>
  </si>
  <si>
    <t>Term</t>
  </si>
  <si>
    <t xml:space="preserve">What this means for a property, business, or home owner with an assessed valuation of: </t>
  </si>
  <si>
    <t>Annual property taxes for the PHD 1 voted debt would be:</t>
  </si>
  <si>
    <t xml:space="preserve">Annual Debt Service </t>
  </si>
  <si>
    <t xml:space="preserve">ENTER ASSESSED VALUE </t>
  </si>
  <si>
    <t>This will be approximate annual taxes paid by property owner</t>
  </si>
  <si>
    <r>
      <t>*</t>
    </r>
    <r>
      <rPr>
        <sz val="10"/>
        <rFont val="Times New Roman"/>
        <family val="1"/>
      </rPr>
      <t xml:space="preserve"> Assessed valuation of applicable property within Public Hospital District No. 1, Pend Oreille County (the "District") as fixed in 2015 for the purpose of 2016 tax levies, per the Pend Oreille County Assessor's office (James McCroskey), written verification obtained February 5, 2015. </t>
    </r>
  </si>
  <si>
    <r>
      <t xml:space="preserve">DISCLAIMER: The purpose of the real property tax estimator is to provide an estimate of real property taxes based upon the information you enter. The estimate is only as accurate as the information entered and it is only an approximation. The estimator will not provide actual taxes. By entering the current assessed value of your property, the calculation will be made based on a 20-year bond with an interest rate of 4.25%.  </t>
    </r>
    <r>
      <rPr>
        <b/>
        <u/>
        <sz val="11"/>
        <color theme="1"/>
        <rFont val="Calibri"/>
        <family val="2"/>
        <scheme val="minor"/>
      </rPr>
      <t>NOTE: INTEREST RATES ARE DETERMINED WHEN BONDS ARE PURCHASED</t>
    </r>
    <r>
      <rPr>
        <sz val="11"/>
        <color theme="1"/>
        <rFont val="Calibri"/>
        <family val="2"/>
        <scheme val="minor"/>
      </rPr>
      <t xml:space="preserve">.  As demonstrated in the following chart, bond rates have been running below 3.8% over the course of the last year.  If the interest rate is less at the time of issue, the property tax amount will be less.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</si>
</sst>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8"/>
      <name val="Times New Roman"/>
      <family val="1"/>
    </font>
    <font>
      <sz val="10"/>
      <name val="Arial"/>
      <family val="2"/>
    </font>
    <font>
      <b/>
      <sz val="10"/>
      <name val="Arial"/>
      <family val="2"/>
    </font>
    <font>
      <sz val="10"/>
      <color indexed="12"/>
      <name val="Arial"/>
      <family val="2"/>
    </font>
    <font>
      <b/>
      <sz val="10"/>
      <name val="Times New Roman"/>
      <family val="1"/>
    </font>
    <font>
      <sz val="10"/>
      <name val="Times New Roman"/>
      <family val="1"/>
    </font>
    <font>
      <b/>
      <u/>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37" fontId="0" fillId="0" borderId="0" xfId="0" applyNumberFormat="1" applyProtection="1"/>
    <xf numFmtId="164" fontId="5" fillId="0" borderId="0" xfId="0" applyNumberFormat="1" applyFont="1"/>
    <xf numFmtId="37" fontId="5" fillId="0" borderId="0" xfId="0" applyNumberFormat="1" applyFont="1" applyProtection="1"/>
    <xf numFmtId="164" fontId="5" fillId="0" borderId="1" xfId="2" applyNumberFormat="1" applyFont="1" applyBorder="1" applyProtection="1"/>
    <xf numFmtId="0" fontId="0" fillId="0" borderId="2" xfId="0" applyBorder="1" applyAlignment="1">
      <alignment horizontal="center"/>
    </xf>
    <xf numFmtId="0" fontId="0" fillId="0" borderId="6" xfId="0" applyBorder="1" applyAlignment="1">
      <alignment horizontal="center"/>
    </xf>
    <xf numFmtId="10" fontId="6" fillId="0" borderId="7" xfId="3" applyNumberFormat="1" applyFont="1" applyBorder="1"/>
    <xf numFmtId="0" fontId="0" fillId="0" borderId="8" xfId="0" applyBorder="1"/>
    <xf numFmtId="0" fontId="0" fillId="0" borderId="2" xfId="0" applyBorder="1"/>
    <xf numFmtId="0" fontId="0" fillId="0" borderId="9" xfId="0" applyBorder="1"/>
    <xf numFmtId="0" fontId="0" fillId="0" borderId="10" xfId="0" applyBorder="1"/>
    <xf numFmtId="164" fontId="6" fillId="0" borderId="11" xfId="2" applyNumberFormat="1" applyFont="1" applyBorder="1"/>
    <xf numFmtId="0" fontId="6" fillId="0" borderId="12" xfId="0" applyFont="1" applyBorder="1" applyAlignment="1">
      <alignment horizontal="center"/>
    </xf>
    <xf numFmtId="44" fontId="0" fillId="0" borderId="0" xfId="2" applyFont="1" applyBorder="1"/>
    <xf numFmtId="44" fontId="0" fillId="0" borderId="13" xfId="2" applyFont="1" applyBorder="1"/>
    <xf numFmtId="0" fontId="0" fillId="0" borderId="11" xfId="0" applyBorder="1"/>
    <xf numFmtId="43" fontId="0" fillId="0" borderId="0" xfId="1" applyFont="1" applyBorder="1"/>
    <xf numFmtId="43" fontId="0" fillId="2" borderId="0" xfId="1" applyFont="1" applyFill="1" applyBorder="1"/>
    <xf numFmtId="43" fontId="0" fillId="0" borderId="13" xfId="1" applyFont="1" applyBorder="1"/>
    <xf numFmtId="0" fontId="0" fillId="0" borderId="14" xfId="0" applyBorder="1"/>
    <xf numFmtId="0" fontId="0" fillId="0" borderId="15" xfId="0" applyBorder="1"/>
    <xf numFmtId="0" fontId="0" fillId="0" borderId="16" xfId="0" applyBorder="1"/>
    <xf numFmtId="43" fontId="0" fillId="0" borderId="0" xfId="1" applyFont="1" applyFill="1" applyBorder="1"/>
    <xf numFmtId="44" fontId="0" fillId="0" borderId="11" xfId="2" applyFont="1" applyBorder="1"/>
    <xf numFmtId="0" fontId="6" fillId="3" borderId="12" xfId="0" applyFont="1" applyFill="1" applyBorder="1" applyAlignment="1">
      <alignment horizontal="center"/>
    </xf>
    <xf numFmtId="43" fontId="0" fillId="0" borderId="11" xfId="1" applyFont="1" applyBorder="1"/>
    <xf numFmtId="0" fontId="0" fillId="0" borderId="6" xfId="0" applyBorder="1"/>
    <xf numFmtId="10" fontId="0" fillId="0" borderId="7" xfId="3" applyNumberFormat="1" applyFont="1" applyBorder="1"/>
    <xf numFmtId="164" fontId="0" fillId="0" borderId="11" xfId="2" applyNumberFormat="1" applyFont="1" applyBorder="1"/>
    <xf numFmtId="0" fontId="0" fillId="0" borderId="12" xfId="0" applyBorder="1" applyAlignment="1">
      <alignment horizontal="center"/>
    </xf>
    <xf numFmtId="164" fontId="0" fillId="0" borderId="0" xfId="2" applyNumberFormat="1" applyFont="1" applyBorder="1"/>
    <xf numFmtId="164" fontId="0" fillId="0" borderId="13" xfId="2" applyNumberFormat="1" applyFont="1" applyBorder="1"/>
    <xf numFmtId="165" fontId="0" fillId="0" borderId="11" xfId="1" applyNumberFormat="1" applyFont="1" applyBorder="1"/>
    <xf numFmtId="165" fontId="0" fillId="2" borderId="0" xfId="1" applyNumberFormat="1" applyFont="1" applyFill="1" applyBorder="1"/>
    <xf numFmtId="165" fontId="0" fillId="0" borderId="0" xfId="1" applyNumberFormat="1" applyFont="1" applyBorder="1"/>
    <xf numFmtId="165" fontId="0" fillId="0" borderId="13" xfId="1" applyNumberFormat="1" applyFont="1" applyBorder="1"/>
    <xf numFmtId="165" fontId="0" fillId="0" borderId="0" xfId="1" applyNumberFormat="1" applyFont="1" applyFill="1" applyBorder="1"/>
    <xf numFmtId="39" fontId="0" fillId="0" borderId="0" xfId="0" applyNumberFormat="1" applyProtection="1"/>
    <xf numFmtId="43" fontId="0" fillId="4" borderId="11" xfId="1" applyFont="1" applyFill="1" applyBorder="1"/>
    <xf numFmtId="43" fontId="0" fillId="4" borderId="0" xfId="1" applyFont="1" applyFill="1" applyBorder="1"/>
    <xf numFmtId="8" fontId="0" fillId="0" borderId="0" xfId="0" applyNumberFormat="1"/>
    <xf numFmtId="0" fontId="0" fillId="3" borderId="12" xfId="0" applyFill="1" applyBorder="1" applyAlignment="1">
      <alignment horizontal="center"/>
    </xf>
    <xf numFmtId="164" fontId="6" fillId="3" borderId="0" xfId="2" applyNumberFormat="1" applyFont="1" applyFill="1" applyProtection="1"/>
    <xf numFmtId="8" fontId="0" fillId="3" borderId="0" xfId="0" applyNumberFormat="1" applyFill="1"/>
    <xf numFmtId="43" fontId="0" fillId="3" borderId="13" xfId="1" applyFont="1" applyFill="1" applyBorder="1"/>
    <xf numFmtId="165" fontId="0" fillId="4" borderId="0" xfId="1" applyNumberFormat="1" applyFont="1" applyFill="1" applyBorder="1"/>
    <xf numFmtId="165" fontId="0" fillId="3" borderId="13" xfId="1" applyNumberFormat="1" applyFont="1" applyFill="1" applyBorder="1"/>
    <xf numFmtId="0" fontId="2" fillId="0" borderId="0" xfId="0" applyFont="1"/>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20" xfId="0" applyFill="1" applyBorder="1" applyAlignment="1">
      <alignment horizontal="left" wrapText="1"/>
    </xf>
    <xf numFmtId="0" fontId="0" fillId="3" borderId="0" xfId="0" applyFill="1" applyBorder="1" applyAlignment="1">
      <alignment horizontal="left" wrapText="1"/>
    </xf>
    <xf numFmtId="0" fontId="0" fillId="3" borderId="21" xfId="0" applyFill="1" applyBorder="1" applyAlignment="1">
      <alignment horizontal="left" wrapText="1"/>
    </xf>
    <xf numFmtId="0" fontId="0" fillId="3" borderId="22" xfId="0" applyFill="1" applyBorder="1" applyAlignment="1">
      <alignment horizontal="left" wrapText="1"/>
    </xf>
    <xf numFmtId="0" fontId="0" fillId="3" borderId="23" xfId="0" applyFill="1" applyBorder="1" applyAlignment="1">
      <alignment horizontal="left" wrapText="1"/>
    </xf>
    <xf numFmtId="0" fontId="0" fillId="3" borderId="24" xfId="0" applyFill="1" applyBorder="1" applyAlignment="1">
      <alignment horizontal="left" wrapText="1"/>
    </xf>
    <xf numFmtId="0" fontId="7" fillId="0" borderId="0" xfId="0" quotePrefix="1" applyFont="1" applyAlignment="1">
      <alignment vertical="top" wrapText="1"/>
    </xf>
    <xf numFmtId="0" fontId="0" fillId="0" borderId="0" xfId="0" applyAlignment="1">
      <alignment vertical="top" wrapText="1"/>
    </xf>
    <xf numFmtId="0" fontId="0" fillId="0" borderId="0" xfId="0" applyAlignment="1">
      <alignment horizontal="center" wrapText="1"/>
    </xf>
    <xf numFmtId="0" fontId="3" fillId="0" borderId="0" xfId="0" applyFont="1" applyAlignment="1">
      <alignment horizontal="center"/>
    </xf>
    <xf numFmtId="0" fontId="4" fillId="0" borderId="0" xfId="0" applyFont="1" applyAlignment="1">
      <alignment horizontal="justify" vertical="top" wrapText="1"/>
    </xf>
    <xf numFmtId="0" fontId="0" fillId="0" borderId="0" xfId="0"/>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838200</xdr:colOff>
      <xdr:row>31</xdr:row>
      <xdr:rowOff>114300</xdr:rowOff>
    </xdr:from>
    <xdr:to>
      <xdr:col>9</xdr:col>
      <xdr:colOff>285750</xdr:colOff>
      <xdr:row>33</xdr:row>
      <xdr:rowOff>104775</xdr:rowOff>
    </xdr:to>
    <xdr:cxnSp macro="">
      <xdr:nvCxnSpPr>
        <xdr:cNvPr id="3" name="Straight Arrow Connector 2"/>
        <xdr:cNvCxnSpPr/>
      </xdr:nvCxnSpPr>
      <xdr:spPr>
        <a:xfrm flipH="1" flipV="1">
          <a:off x="5962650" y="6191250"/>
          <a:ext cx="447675"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45</xdr:row>
      <xdr:rowOff>114300</xdr:rowOff>
    </xdr:from>
    <xdr:to>
      <xdr:col>9</xdr:col>
      <xdr:colOff>9526</xdr:colOff>
      <xdr:row>47</xdr:row>
      <xdr:rowOff>85725</xdr:rowOff>
    </xdr:to>
    <xdr:cxnSp macro="">
      <xdr:nvCxnSpPr>
        <xdr:cNvPr id="6" name="Straight Arrow Connector 5"/>
        <xdr:cNvCxnSpPr/>
      </xdr:nvCxnSpPr>
      <xdr:spPr>
        <a:xfrm flipH="1">
          <a:off x="5133975" y="8858250"/>
          <a:ext cx="1000126" cy="3238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285749</xdr:colOff>
      <xdr:row>58</xdr:row>
      <xdr:rowOff>47626</xdr:rowOff>
    </xdr:from>
    <xdr:to>
      <xdr:col>8</xdr:col>
      <xdr:colOff>332582</xdr:colOff>
      <xdr:row>70</xdr:row>
      <xdr:rowOff>32325</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49" y="11601451"/>
          <a:ext cx="5171283" cy="2270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topLeftCell="A25" workbookViewId="0">
      <selection activeCell="M15" sqref="M15"/>
    </sheetView>
  </sheetViews>
  <sheetFormatPr defaultRowHeight="15" x14ac:dyDescent="0.25"/>
  <cols>
    <col min="1" max="1" width="12.42578125" customWidth="1"/>
    <col min="2" max="2" width="7" customWidth="1"/>
    <col min="3" max="8" width="9.5703125" customWidth="1"/>
    <col min="9" max="9" width="15" customWidth="1"/>
    <col min="10" max="10" width="15.28515625" bestFit="1" customWidth="1"/>
    <col min="11" max="11" width="14.5703125" bestFit="1" customWidth="1"/>
    <col min="12" max="14" width="10.85546875" customWidth="1"/>
  </cols>
  <sheetData>
    <row r="1" spans="1:9" ht="23.25" x14ac:dyDescent="0.35">
      <c r="A1" s="61" t="s">
        <v>0</v>
      </c>
      <c r="B1" s="61"/>
      <c r="C1" s="61"/>
      <c r="D1" s="61"/>
      <c r="E1" s="61"/>
      <c r="F1" s="61"/>
      <c r="G1" s="61"/>
      <c r="H1" s="61"/>
      <c r="I1" s="61"/>
    </row>
    <row r="2" spans="1:9" ht="23.25" x14ac:dyDescent="0.35">
      <c r="A2" s="61" t="s">
        <v>1</v>
      </c>
      <c r="B2" s="61"/>
      <c r="C2" s="61"/>
      <c r="D2" s="61"/>
      <c r="E2" s="61"/>
      <c r="F2" s="61"/>
      <c r="G2" s="61"/>
      <c r="H2" s="61"/>
      <c r="I2" s="61"/>
    </row>
    <row r="3" spans="1:9" x14ac:dyDescent="0.25">
      <c r="I3" s="1"/>
    </row>
    <row r="4" spans="1:9" x14ac:dyDescent="0.25">
      <c r="I4" s="1"/>
    </row>
    <row r="5" spans="1:9" x14ac:dyDescent="0.25">
      <c r="A5" s="62" t="s">
        <v>2</v>
      </c>
      <c r="B5" s="63"/>
      <c r="C5" s="63"/>
      <c r="D5" s="63"/>
      <c r="E5" s="63"/>
      <c r="F5" s="63"/>
      <c r="G5" s="63"/>
      <c r="H5" s="63"/>
      <c r="I5" s="2">
        <v>1137499535</v>
      </c>
    </row>
    <row r="6" spans="1:9" x14ac:dyDescent="0.25">
      <c r="A6" t="s">
        <v>3</v>
      </c>
      <c r="I6" s="3">
        <v>0</v>
      </c>
    </row>
    <row r="7" spans="1:9" ht="15.75" thickBot="1" x14ac:dyDescent="0.3">
      <c r="I7" s="4">
        <f>I5+I6</f>
        <v>1137499535</v>
      </c>
    </row>
    <row r="8" spans="1:9" ht="15.75" thickTop="1" x14ac:dyDescent="0.25">
      <c r="I8" s="1"/>
    </row>
    <row r="9" spans="1:9" x14ac:dyDescent="0.25">
      <c r="A9" t="s">
        <v>4</v>
      </c>
      <c r="I9" s="1"/>
    </row>
    <row r="10" spans="1:9" ht="12.75" customHeight="1" x14ac:dyDescent="0.25">
      <c r="I10" s="1"/>
    </row>
    <row r="11" spans="1:9" x14ac:dyDescent="0.25">
      <c r="A11" s="5" t="s">
        <v>5</v>
      </c>
      <c r="B11" s="5" t="s">
        <v>6</v>
      </c>
      <c r="C11" s="64" t="s">
        <v>7</v>
      </c>
      <c r="D11" s="65"/>
      <c r="E11" s="65"/>
      <c r="F11" s="65"/>
      <c r="G11" s="65"/>
      <c r="H11" s="66"/>
      <c r="I11" s="1"/>
    </row>
    <row r="12" spans="1:9" x14ac:dyDescent="0.25">
      <c r="A12" s="6" t="s">
        <v>8</v>
      </c>
      <c r="B12" s="6" t="s">
        <v>9</v>
      </c>
      <c r="C12" s="7">
        <v>0.03</v>
      </c>
      <c r="D12" s="7">
        <f>C12+0.0025</f>
        <v>3.2500000000000001E-2</v>
      </c>
      <c r="E12" s="7">
        <f t="shared" ref="E12:G12" si="0">D12+0.0025</f>
        <v>3.5000000000000003E-2</v>
      </c>
      <c r="F12" s="7">
        <f t="shared" si="0"/>
        <v>3.7500000000000006E-2</v>
      </c>
      <c r="G12" s="7">
        <f t="shared" si="0"/>
        <v>4.0000000000000008E-2</v>
      </c>
      <c r="H12" s="7">
        <f>G12+0.0025</f>
        <v>4.250000000000001E-2</v>
      </c>
      <c r="I12" s="1"/>
    </row>
    <row r="13" spans="1:9" x14ac:dyDescent="0.25">
      <c r="A13" s="8"/>
      <c r="B13" s="9"/>
      <c r="C13" s="10"/>
      <c r="D13" s="10"/>
      <c r="E13" s="10"/>
      <c r="F13" s="10"/>
      <c r="G13" s="10"/>
      <c r="H13" s="11"/>
      <c r="I13" s="1"/>
    </row>
    <row r="14" spans="1:9" x14ac:dyDescent="0.25">
      <c r="A14" s="12">
        <v>9000000</v>
      </c>
      <c r="B14" s="13">
        <v>15</v>
      </c>
      <c r="C14" s="14">
        <f>PMT(C$12,B14,-$A$14)/$I$7*1000</f>
        <v>0.66276881964667556</v>
      </c>
      <c r="D14" s="14">
        <f>PMT(D$12,B14,-$A$14)/$I$7*1000</f>
        <v>0.67481101638723373</v>
      </c>
      <c r="E14" s="14">
        <f>PMT(E$12,B14,-$A$14)/$I$7*1000</f>
        <v>0.68696786262360687</v>
      </c>
      <c r="F14" s="14">
        <f>PMT(F$12,B14,-$A$14)/$I$7*1000</f>
        <v>0.69923853376024447</v>
      </c>
      <c r="G14" s="14">
        <f>PMT(G$12,B14,-$A$14)/$I$7*1000</f>
        <v>0.71162218394995558</v>
      </c>
      <c r="H14" s="15">
        <f>PMT(H$12,B14,-$A$14)/$I$7*1000</f>
        <v>0.72411794691969644</v>
      </c>
      <c r="I14" s="1"/>
    </row>
    <row r="15" spans="1:9" x14ac:dyDescent="0.25">
      <c r="A15" s="16"/>
      <c r="B15" s="13">
        <v>20</v>
      </c>
      <c r="C15" s="17">
        <f>PMT(C$12,B15,-$A$14)/$I$7*1000</f>
        <v>0.53181680498157924</v>
      </c>
      <c r="D15" s="18">
        <f>PMT(D$12,B15,-$A$14)/$I$7*1000</f>
        <v>0.54418479803162012</v>
      </c>
      <c r="E15" s="18">
        <f>PMT(E$12,B15,-$A$14)/$I$7*1000</f>
        <v>0.5567032526718666</v>
      </c>
      <c r="F15" s="18">
        <f>PMT(F$12,B15,-$A$14)/$I$7*1000</f>
        <v>0.56937067316250523</v>
      </c>
      <c r="G15" s="17">
        <f>PMT(G$12,B15,-$A$14)/$I$7*1000</f>
        <v>0.58218551531773588</v>
      </c>
      <c r="H15" s="19">
        <f>PMT(H$12,B15,-$A$14)/$I$7*1000</f>
        <v>0.59514618904193017</v>
      </c>
      <c r="I15" s="1"/>
    </row>
    <row r="16" spans="1:9" x14ac:dyDescent="0.25">
      <c r="A16" s="16"/>
      <c r="B16" s="13">
        <v>25</v>
      </c>
      <c r="C16" s="17">
        <f>PMT(C$12,B16,-$A$14)/$I$7*1000</f>
        <v>0.45437455000994809</v>
      </c>
      <c r="D16" s="17">
        <f>PMT(D$12,B16,-$A$14)/$I$7*1000</f>
        <v>0.46712452280151373</v>
      </c>
      <c r="E16" s="17">
        <f>PMT(E$12,B16,-$A$14)/$I$7*1000</f>
        <v>0.48005849839700776</v>
      </c>
      <c r="F16" s="17">
        <f>PMT(F$12,B16,-$A$14)/$I$7*1000</f>
        <v>0.49317400479036722</v>
      </c>
      <c r="G16" s="17">
        <f>PMT(G$12,B16,-$A$14)/$I$7*1000</f>
        <v>0.50646848403159261</v>
      </c>
      <c r="H16" s="19">
        <f>PMT(H$12,B16,-$A$14)/$I$7*1000</f>
        <v>0.51993929841236008</v>
      </c>
      <c r="I16" s="1"/>
    </row>
    <row r="17" spans="1:11" x14ac:dyDescent="0.25">
      <c r="A17" s="20"/>
      <c r="B17" s="6"/>
      <c r="C17" s="21"/>
      <c r="D17" s="21"/>
      <c r="E17" s="21"/>
      <c r="F17" s="21"/>
      <c r="G17" s="21"/>
      <c r="H17" s="22"/>
      <c r="I17" s="1"/>
    </row>
    <row r="18" spans="1:11" x14ac:dyDescent="0.25">
      <c r="A18" s="8"/>
      <c r="B18" s="5"/>
      <c r="C18" s="10"/>
      <c r="D18" s="10"/>
      <c r="E18" s="10"/>
      <c r="F18" s="10"/>
      <c r="G18" s="10"/>
      <c r="H18" s="11"/>
      <c r="I18" s="1"/>
      <c r="J18" s="41"/>
    </row>
    <row r="19" spans="1:11" x14ac:dyDescent="0.25">
      <c r="A19" s="12">
        <v>9500000</v>
      </c>
      <c r="B19" s="13">
        <v>15</v>
      </c>
      <c r="C19" s="14">
        <f>PMT(C$12,B19,-$A$19)/$I$7*1000</f>
        <v>0.69958930962704635</v>
      </c>
      <c r="D19" s="14">
        <f>PMT(D$12,B19,-$A$19)/$I$7*1000</f>
        <v>0.71230051729763555</v>
      </c>
      <c r="E19" s="14">
        <f>PMT(E12,B19,-$A$19)/$I$7*1000</f>
        <v>0.72513274388047388</v>
      </c>
      <c r="F19" s="14">
        <f>PMT(F12,B19,-$A$19)/$I$7*1000</f>
        <v>0.73808511896914686</v>
      </c>
      <c r="G19" s="14">
        <f>PMT(G12,B19,-$A$19)/$I$7*1000</f>
        <v>0.75115674972495317</v>
      </c>
      <c r="H19" s="15">
        <f>PMT(H12,B19,-$A$19)/$I$7*1000</f>
        <v>0.76434672174856855</v>
      </c>
      <c r="I19" s="1"/>
    </row>
    <row r="20" spans="1:11" x14ac:dyDescent="0.25">
      <c r="A20" s="16"/>
      <c r="B20" s="13">
        <v>20</v>
      </c>
      <c r="C20" s="17">
        <f>PMT(C$12,B20,-$A$19)/$I$7*1000</f>
        <v>0.56136218303611152</v>
      </c>
      <c r="D20" s="18">
        <f>PMT(D$12,B20,-$A$19)/$I$7*1000</f>
        <v>0.57441728681115445</v>
      </c>
      <c r="E20" s="18">
        <f>PMT(E$12,B20,-$A$19)/$I$7*1000</f>
        <v>0.58763121115363703</v>
      </c>
      <c r="F20" s="18">
        <f>PMT(F$12,B20,-$A$19)/$I$7*1000</f>
        <v>0.60100237722708882</v>
      </c>
      <c r="G20" s="23">
        <f>PMT(G$12,B20,-$A$19)/$I$7*1000</f>
        <v>0.61452915505761019</v>
      </c>
      <c r="H20" s="19">
        <f>PMT(H$12,B20,-$A$19)/$I$7*1000</f>
        <v>0.62820986621092612</v>
      </c>
      <c r="I20" s="1"/>
    </row>
    <row r="21" spans="1:11" x14ac:dyDescent="0.25">
      <c r="A21" s="16"/>
      <c r="B21" s="13">
        <v>25</v>
      </c>
      <c r="C21" s="17">
        <f>PMT(C$12,B21,-$A$19)/$I$7*1000</f>
        <v>0.4796175805660563</v>
      </c>
      <c r="D21" s="17">
        <f>PMT(D$12,B21,-$A$19)/$I$7*1000</f>
        <v>0.49307588517937567</v>
      </c>
      <c r="E21" s="23">
        <f>PMT(E$12,B21,-$A$19)/$I$7*1000</f>
        <v>0.50672841497461929</v>
      </c>
      <c r="F21" s="23">
        <f>PMT(F$12,B21,-$A$19)/$I$7*1000</f>
        <v>0.52057256061205426</v>
      </c>
      <c r="G21" s="23">
        <f>PMT(G$12,B21,-$A$19)/$I$7*1000</f>
        <v>0.53460562203334783</v>
      </c>
      <c r="H21" s="19">
        <f>PMT(H$12,B21,-$A$19)/$I$7*1000</f>
        <v>0.54882481499082458</v>
      </c>
      <c r="I21" s="1"/>
    </row>
    <row r="22" spans="1:11" x14ac:dyDescent="0.25">
      <c r="A22" s="20"/>
      <c r="B22" s="6"/>
      <c r="C22" s="21"/>
      <c r="D22" s="21"/>
      <c r="E22" s="21"/>
      <c r="F22" s="21"/>
      <c r="G22" s="21"/>
      <c r="H22" s="22"/>
      <c r="I22" s="1"/>
    </row>
    <row r="23" spans="1:11" x14ac:dyDescent="0.25">
      <c r="A23" s="8"/>
      <c r="B23" s="5"/>
      <c r="C23" s="8"/>
      <c r="D23" s="10"/>
      <c r="E23" s="10"/>
      <c r="F23" s="10"/>
      <c r="G23" s="10"/>
      <c r="H23" s="11"/>
      <c r="I23" s="1"/>
      <c r="K23" s="41"/>
    </row>
    <row r="24" spans="1:11" x14ac:dyDescent="0.25">
      <c r="A24" s="12">
        <v>10000000</v>
      </c>
      <c r="B24" s="13">
        <v>15</v>
      </c>
      <c r="C24" s="24">
        <f t="shared" ref="C24:H26" si="1">PMT(C$12,$B24,-$A$24)/$I$7*1000</f>
        <v>0.73640979960741726</v>
      </c>
      <c r="D24" s="14">
        <f t="shared" si="1"/>
        <v>0.74979001820803737</v>
      </c>
      <c r="E24" s="14">
        <f t="shared" si="1"/>
        <v>0.76329762513734101</v>
      </c>
      <c r="F24" s="14">
        <f t="shared" si="1"/>
        <v>0.77693170417804946</v>
      </c>
      <c r="G24" s="14">
        <f t="shared" si="1"/>
        <v>0.79069131549995042</v>
      </c>
      <c r="H24" s="15">
        <f t="shared" si="1"/>
        <v>0.80457549657744054</v>
      </c>
      <c r="I24" s="1"/>
      <c r="J24" t="s">
        <v>12</v>
      </c>
    </row>
    <row r="25" spans="1:11" x14ac:dyDescent="0.25">
      <c r="A25" s="16"/>
      <c r="B25" s="25">
        <v>20</v>
      </c>
      <c r="C25" s="39">
        <f t="shared" si="1"/>
        <v>0.59090756109064368</v>
      </c>
      <c r="D25" s="40">
        <f t="shared" si="1"/>
        <v>0.60464977559068911</v>
      </c>
      <c r="E25" s="40">
        <f>PMT(E$12,$B25,-$A$24)/$I$7*1000</f>
        <v>0.61855916963540736</v>
      </c>
      <c r="F25" s="40">
        <f t="shared" si="1"/>
        <v>0.63263408129167253</v>
      </c>
      <c r="G25" s="40">
        <f>PMT(G$12,$B25,-$A$24)/$I$7*1000</f>
        <v>0.64687279479748427</v>
      </c>
      <c r="H25" s="45">
        <f t="shared" si="1"/>
        <v>0.66127354337992228</v>
      </c>
      <c r="I25" s="1"/>
      <c r="J25" s="44">
        <f>PMT(H12,B25,-A24)</f>
        <v>752198.34810246399</v>
      </c>
    </row>
    <row r="26" spans="1:11" x14ac:dyDescent="0.25">
      <c r="A26" s="16"/>
      <c r="B26" s="13">
        <v>25</v>
      </c>
      <c r="C26" s="26">
        <f t="shared" si="1"/>
        <v>0.50486061112216463</v>
      </c>
      <c r="D26" s="17">
        <f t="shared" si="1"/>
        <v>0.51902724755723739</v>
      </c>
      <c r="E26" s="23">
        <f t="shared" si="1"/>
        <v>0.53339833155223082</v>
      </c>
      <c r="F26" s="23">
        <f t="shared" si="1"/>
        <v>0.5479711164337413</v>
      </c>
      <c r="G26" s="23">
        <f t="shared" si="1"/>
        <v>0.56274276003510282</v>
      </c>
      <c r="H26" s="19">
        <f t="shared" si="1"/>
        <v>0.57771033156928897</v>
      </c>
      <c r="I26" s="1"/>
    </row>
    <row r="27" spans="1:11" x14ac:dyDescent="0.25">
      <c r="A27" s="20"/>
      <c r="B27" s="27"/>
      <c r="C27" s="20"/>
      <c r="D27" s="21"/>
      <c r="E27" s="21"/>
      <c r="F27" s="21"/>
      <c r="G27" s="21"/>
      <c r="H27" s="22"/>
      <c r="I27" s="1"/>
    </row>
    <row r="28" spans="1:11" x14ac:dyDescent="0.25">
      <c r="I28" s="1"/>
    </row>
    <row r="29" spans="1:11" x14ac:dyDescent="0.25">
      <c r="I29" s="1"/>
    </row>
    <row r="30" spans="1:11" x14ac:dyDescent="0.25">
      <c r="I30" s="1"/>
    </row>
    <row r="31" spans="1:11" ht="12.75" customHeight="1" x14ac:dyDescent="0.25">
      <c r="A31" t="s">
        <v>10</v>
      </c>
      <c r="I31" s="43">
        <v>200000</v>
      </c>
    </row>
    <row r="32" spans="1:11" x14ac:dyDescent="0.25">
      <c r="A32" t="s">
        <v>11</v>
      </c>
      <c r="I32" s="1"/>
    </row>
    <row r="33" spans="1:11" x14ac:dyDescent="0.25">
      <c r="I33" s="1"/>
    </row>
    <row r="34" spans="1:11" x14ac:dyDescent="0.25">
      <c r="A34" s="5" t="s">
        <v>5</v>
      </c>
      <c r="B34" s="5" t="s">
        <v>6</v>
      </c>
      <c r="C34" s="64" t="s">
        <v>7</v>
      </c>
      <c r="D34" s="65"/>
      <c r="E34" s="65"/>
      <c r="F34" s="65"/>
      <c r="G34" s="65"/>
      <c r="H34" s="66"/>
      <c r="I34" s="1"/>
    </row>
    <row r="35" spans="1:11" x14ac:dyDescent="0.25">
      <c r="A35" s="6" t="s">
        <v>8</v>
      </c>
      <c r="B35" s="6" t="s">
        <v>9</v>
      </c>
      <c r="C35" s="28">
        <f t="shared" ref="C35:H35" si="2">C12</f>
        <v>0.03</v>
      </c>
      <c r="D35" s="28">
        <f t="shared" si="2"/>
        <v>3.2500000000000001E-2</v>
      </c>
      <c r="E35" s="28">
        <f t="shared" si="2"/>
        <v>3.5000000000000003E-2</v>
      </c>
      <c r="F35" s="28">
        <f t="shared" si="2"/>
        <v>3.7500000000000006E-2</v>
      </c>
      <c r="G35" s="28">
        <f t="shared" si="2"/>
        <v>4.0000000000000008E-2</v>
      </c>
      <c r="H35" s="28">
        <f t="shared" si="2"/>
        <v>4.250000000000001E-2</v>
      </c>
      <c r="I35" s="1"/>
      <c r="J35" s="48" t="s">
        <v>13</v>
      </c>
    </row>
    <row r="36" spans="1:11" x14ac:dyDescent="0.25">
      <c r="A36" s="8"/>
      <c r="B36" s="9"/>
      <c r="C36" s="8"/>
      <c r="D36" s="10"/>
      <c r="E36" s="10"/>
      <c r="F36" s="10"/>
      <c r="G36" s="10"/>
      <c r="H36" s="11"/>
      <c r="I36" s="1"/>
    </row>
    <row r="37" spans="1:11" x14ac:dyDescent="0.25">
      <c r="A37" s="29">
        <f>A14</f>
        <v>9000000</v>
      </c>
      <c r="B37" s="30">
        <f>B14</f>
        <v>15</v>
      </c>
      <c r="C37" s="29">
        <f t="shared" ref="C37:H39" si="3">C14*$I$31/1000</f>
        <v>132.5537639293351</v>
      </c>
      <c r="D37" s="31">
        <f t="shared" si="3"/>
        <v>134.96220327744675</v>
      </c>
      <c r="E37" s="31">
        <f t="shared" si="3"/>
        <v>137.39357252472138</v>
      </c>
      <c r="F37" s="31">
        <f t="shared" si="3"/>
        <v>139.84770675204888</v>
      </c>
      <c r="G37" s="31">
        <f t="shared" si="3"/>
        <v>142.3244367899911</v>
      </c>
      <c r="H37" s="32">
        <f t="shared" si="3"/>
        <v>144.82358938393929</v>
      </c>
      <c r="I37" s="1"/>
    </row>
    <row r="38" spans="1:11" x14ac:dyDescent="0.25">
      <c r="A38" s="16"/>
      <c r="B38" s="30">
        <f>B15</f>
        <v>20</v>
      </c>
      <c r="C38" s="33">
        <f t="shared" si="3"/>
        <v>106.36336099631585</v>
      </c>
      <c r="D38" s="34">
        <f t="shared" si="3"/>
        <v>108.83695960632402</v>
      </c>
      <c r="E38" s="34">
        <f t="shared" si="3"/>
        <v>111.34065053437331</v>
      </c>
      <c r="F38" s="34">
        <f t="shared" si="3"/>
        <v>113.87413463250104</v>
      </c>
      <c r="G38" s="35">
        <f t="shared" si="3"/>
        <v>116.43710306354717</v>
      </c>
      <c r="H38" s="36">
        <f t="shared" si="3"/>
        <v>119.02923780838604</v>
      </c>
      <c r="I38" s="1"/>
    </row>
    <row r="39" spans="1:11" x14ac:dyDescent="0.25">
      <c r="A39" s="16"/>
      <c r="B39" s="30">
        <f>B16</f>
        <v>25</v>
      </c>
      <c r="C39" s="33">
        <f t="shared" si="3"/>
        <v>90.874910001989619</v>
      </c>
      <c r="D39" s="35">
        <f t="shared" si="3"/>
        <v>93.42490456030275</v>
      </c>
      <c r="E39" s="35">
        <f t="shared" si="3"/>
        <v>96.011699679401559</v>
      </c>
      <c r="F39" s="35">
        <f t="shared" si="3"/>
        <v>98.634800958073441</v>
      </c>
      <c r="G39" s="35">
        <f t="shared" si="3"/>
        <v>101.29369680631852</v>
      </c>
      <c r="H39" s="36">
        <f t="shared" si="3"/>
        <v>103.98785968247202</v>
      </c>
      <c r="I39" s="1"/>
    </row>
    <row r="40" spans="1:11" x14ac:dyDescent="0.25">
      <c r="A40" s="20"/>
      <c r="B40" s="6"/>
      <c r="C40" s="20"/>
      <c r="D40" s="21"/>
      <c r="E40" s="21"/>
      <c r="F40" s="21"/>
      <c r="G40" s="21"/>
      <c r="H40" s="22"/>
      <c r="I40" s="1"/>
    </row>
    <row r="41" spans="1:11" x14ac:dyDescent="0.25">
      <c r="A41" s="8"/>
      <c r="B41" s="5"/>
      <c r="C41" s="10"/>
      <c r="D41" s="10"/>
      <c r="E41" s="10"/>
      <c r="F41" s="10"/>
      <c r="G41" s="10"/>
      <c r="H41" s="11"/>
      <c r="I41" s="1"/>
    </row>
    <row r="42" spans="1:11" x14ac:dyDescent="0.25">
      <c r="A42" s="29">
        <f>A19</f>
        <v>9500000</v>
      </c>
      <c r="B42" s="30">
        <f>B19</f>
        <v>15</v>
      </c>
      <c r="C42" s="29">
        <f t="shared" ref="C42:H44" si="4">C19*$I$31/1000</f>
        <v>139.91786192540926</v>
      </c>
      <c r="D42" s="31">
        <f t="shared" si="4"/>
        <v>142.46010345952712</v>
      </c>
      <c r="E42" s="31">
        <f t="shared" si="4"/>
        <v>145.02654877609478</v>
      </c>
      <c r="F42" s="31">
        <f t="shared" si="4"/>
        <v>147.61702379382936</v>
      </c>
      <c r="G42" s="31">
        <f t="shared" si="4"/>
        <v>150.23134994499063</v>
      </c>
      <c r="H42" s="32">
        <f t="shared" si="4"/>
        <v>152.86934434971371</v>
      </c>
      <c r="I42" s="1"/>
    </row>
    <row r="43" spans="1:11" x14ac:dyDescent="0.25">
      <c r="A43" s="16"/>
      <c r="B43" s="30">
        <f>B20</f>
        <v>20</v>
      </c>
      <c r="C43" s="33">
        <f t="shared" si="4"/>
        <v>112.2724366072223</v>
      </c>
      <c r="D43" s="34">
        <f t="shared" si="4"/>
        <v>114.8834573622309</v>
      </c>
      <c r="E43" s="34">
        <f t="shared" si="4"/>
        <v>117.52624223072741</v>
      </c>
      <c r="F43" s="34">
        <f t="shared" si="4"/>
        <v>120.20047544541777</v>
      </c>
      <c r="G43" s="37">
        <f t="shared" si="4"/>
        <v>122.90583101152204</v>
      </c>
      <c r="H43" s="36">
        <f t="shared" si="4"/>
        <v>125.64197324218523</v>
      </c>
      <c r="I43" s="38"/>
    </row>
    <row r="44" spans="1:11" x14ac:dyDescent="0.25">
      <c r="A44" s="16"/>
      <c r="B44" s="30">
        <f>B21</f>
        <v>25</v>
      </c>
      <c r="C44" s="33">
        <f t="shared" si="4"/>
        <v>95.923516113211249</v>
      </c>
      <c r="D44" s="35">
        <f t="shared" si="4"/>
        <v>98.615177035875135</v>
      </c>
      <c r="E44" s="37">
        <f t="shared" si="4"/>
        <v>101.34568299492386</v>
      </c>
      <c r="F44" s="37">
        <f t="shared" si="4"/>
        <v>104.11451212241086</v>
      </c>
      <c r="G44" s="37">
        <f t="shared" si="4"/>
        <v>106.92112440666956</v>
      </c>
      <c r="H44" s="36">
        <f t="shared" si="4"/>
        <v>109.76496299816492</v>
      </c>
      <c r="I44" s="1"/>
    </row>
    <row r="45" spans="1:11" x14ac:dyDescent="0.25">
      <c r="A45" s="20"/>
      <c r="B45" s="6"/>
      <c r="C45" s="21"/>
      <c r="D45" s="21"/>
      <c r="E45" s="21"/>
      <c r="F45" s="21"/>
      <c r="G45" s="21"/>
      <c r="H45" s="22"/>
      <c r="I45" s="1"/>
    </row>
    <row r="46" spans="1:11" ht="12.75" customHeight="1" x14ac:dyDescent="0.25">
      <c r="A46" s="8"/>
      <c r="B46" s="5"/>
      <c r="C46" s="8"/>
      <c r="D46" s="10"/>
      <c r="E46" s="10"/>
      <c r="F46" s="10"/>
      <c r="G46" s="10"/>
      <c r="H46" s="11"/>
      <c r="I46" s="1"/>
      <c r="J46" s="60" t="s">
        <v>14</v>
      </c>
      <c r="K46" s="60"/>
    </row>
    <row r="47" spans="1:11" x14ac:dyDescent="0.25">
      <c r="A47" s="29">
        <f>A24</f>
        <v>10000000</v>
      </c>
      <c r="B47" s="30">
        <f>B24</f>
        <v>15</v>
      </c>
      <c r="C47" s="29">
        <f t="shared" ref="C47:H49" si="5">C24*$I$31/1000</f>
        <v>147.28195992148343</v>
      </c>
      <c r="D47" s="31">
        <f t="shared" si="5"/>
        <v>149.95800364160746</v>
      </c>
      <c r="E47" s="31">
        <f t="shared" si="5"/>
        <v>152.65952502746819</v>
      </c>
      <c r="F47" s="31">
        <f t="shared" si="5"/>
        <v>155.38634083560987</v>
      </c>
      <c r="G47" s="31">
        <f t="shared" si="5"/>
        <v>158.1382630999901</v>
      </c>
      <c r="H47" s="32">
        <f t="shared" si="5"/>
        <v>160.91509931548811</v>
      </c>
      <c r="I47" s="38"/>
      <c r="J47" s="60"/>
      <c r="K47" s="60"/>
    </row>
    <row r="48" spans="1:11" x14ac:dyDescent="0.25">
      <c r="A48" s="16"/>
      <c r="B48" s="42">
        <f>B25</f>
        <v>20</v>
      </c>
      <c r="C48" s="33">
        <f t="shared" si="5"/>
        <v>118.18151221812873</v>
      </c>
      <c r="D48" s="34">
        <f t="shared" si="5"/>
        <v>120.92995511813783</v>
      </c>
      <c r="E48" s="34">
        <f>E25*$I$31/1000</f>
        <v>123.71183392708147</v>
      </c>
      <c r="F48" s="34">
        <f t="shared" si="5"/>
        <v>126.52681625833451</v>
      </c>
      <c r="G48" s="46">
        <f t="shared" si="5"/>
        <v>129.37455895949685</v>
      </c>
      <c r="H48" s="47">
        <f t="shared" si="5"/>
        <v>132.25470867598446</v>
      </c>
      <c r="I48" s="38"/>
    </row>
    <row r="49" spans="1:9" x14ac:dyDescent="0.25">
      <c r="A49" s="16"/>
      <c r="B49" s="30">
        <f>B26</f>
        <v>25</v>
      </c>
      <c r="C49" s="33">
        <f t="shared" si="5"/>
        <v>100.97212222443292</v>
      </c>
      <c r="D49" s="35">
        <f t="shared" si="5"/>
        <v>103.80544951144749</v>
      </c>
      <c r="E49" s="37">
        <f t="shared" si="5"/>
        <v>106.67966631044617</v>
      </c>
      <c r="F49" s="37">
        <f t="shared" si="5"/>
        <v>109.59422328674826</v>
      </c>
      <c r="G49" s="37">
        <f t="shared" si="5"/>
        <v>112.54855200702056</v>
      </c>
      <c r="H49" s="36">
        <f t="shared" si="5"/>
        <v>115.54206631385779</v>
      </c>
      <c r="I49" s="1"/>
    </row>
    <row r="50" spans="1:9" x14ac:dyDescent="0.25">
      <c r="A50" s="20"/>
      <c r="B50" s="27"/>
      <c r="C50" s="20"/>
      <c r="D50" s="21"/>
      <c r="E50" s="21"/>
      <c r="F50" s="21"/>
      <c r="G50" s="21"/>
      <c r="H50" s="22"/>
      <c r="I50" s="1"/>
    </row>
    <row r="51" spans="1:9" x14ac:dyDescent="0.25">
      <c r="I51" s="1"/>
    </row>
    <row r="52" spans="1:9" x14ac:dyDescent="0.25">
      <c r="I52" s="1"/>
    </row>
    <row r="53" spans="1:9" x14ac:dyDescent="0.25">
      <c r="A53" s="58" t="s">
        <v>15</v>
      </c>
      <c r="B53" s="59"/>
      <c r="C53" s="59"/>
      <c r="D53" s="59"/>
      <c r="E53" s="59"/>
      <c r="F53" s="59"/>
      <c r="G53" s="59"/>
      <c r="H53" s="59"/>
      <c r="I53" s="59"/>
    </row>
    <row r="54" spans="1:9" x14ac:dyDescent="0.25">
      <c r="A54" s="59"/>
      <c r="B54" s="59"/>
      <c r="C54" s="59"/>
      <c r="D54" s="59"/>
      <c r="E54" s="59"/>
      <c r="F54" s="59"/>
      <c r="G54" s="59"/>
      <c r="H54" s="59"/>
      <c r="I54" s="59"/>
    </row>
    <row r="55" spans="1:9" ht="15.75" thickBot="1" x14ac:dyDescent="0.3">
      <c r="A55" s="59"/>
      <c r="B55" s="59"/>
      <c r="C55" s="59"/>
      <c r="D55" s="59"/>
      <c r="E55" s="59"/>
      <c r="F55" s="59"/>
      <c r="G55" s="59"/>
      <c r="H55" s="59"/>
      <c r="I55" s="59"/>
    </row>
    <row r="56" spans="1:9" x14ac:dyDescent="0.25">
      <c r="A56" s="49" t="s">
        <v>16</v>
      </c>
      <c r="B56" s="50"/>
      <c r="C56" s="50"/>
      <c r="D56" s="50"/>
      <c r="E56" s="50"/>
      <c r="F56" s="50"/>
      <c r="G56" s="50"/>
      <c r="H56" s="50"/>
      <c r="I56" s="51"/>
    </row>
    <row r="57" spans="1:9" ht="27.75" customHeight="1" x14ac:dyDescent="0.25">
      <c r="A57" s="52"/>
      <c r="B57" s="53"/>
      <c r="C57" s="53"/>
      <c r="D57" s="53"/>
      <c r="E57" s="53"/>
      <c r="F57" s="53"/>
      <c r="G57" s="53"/>
      <c r="H57" s="53"/>
      <c r="I57" s="54"/>
    </row>
    <row r="58" spans="1:9" ht="64.5" customHeight="1" thickBot="1" x14ac:dyDescent="0.3">
      <c r="A58" s="55"/>
      <c r="B58" s="56"/>
      <c r="C58" s="56"/>
      <c r="D58" s="56"/>
      <c r="E58" s="56"/>
      <c r="F58" s="56"/>
      <c r="G58" s="56"/>
      <c r="H58" s="56"/>
      <c r="I58" s="57"/>
    </row>
  </sheetData>
  <mergeCells count="8">
    <mergeCell ref="A56:I58"/>
    <mergeCell ref="A53:I55"/>
    <mergeCell ref="J46:K47"/>
    <mergeCell ref="A1:I1"/>
    <mergeCell ref="A2:I2"/>
    <mergeCell ref="A5:H5"/>
    <mergeCell ref="C11:H11"/>
    <mergeCell ref="C34:H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Newport Hospital and Health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Manus</dc:creator>
  <cp:lastModifiedBy>Jenny Smith</cp:lastModifiedBy>
  <dcterms:created xsi:type="dcterms:W3CDTF">2016-04-12T18:58:37Z</dcterms:created>
  <dcterms:modified xsi:type="dcterms:W3CDTF">2016-04-13T17:50:40Z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